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tanm\Downloads\"/>
    </mc:Choice>
  </mc:AlternateContent>
  <xr:revisionPtr revIDLastSave="0" documentId="8_{ECDDB9A9-DE2B-4116-882E-64B7CF33880B}" xr6:coauthVersionLast="47" xr6:coauthVersionMax="47" xr10:uidLastSave="{00000000-0000-0000-0000-000000000000}"/>
  <bookViews>
    <workbookView xWindow="-120" yWindow="-120" windowWidth="24240" windowHeight="13020" xr2:uid="{D9D343E0-F08B-48E5-A96E-0F3470C6F0A4}"/>
  </bookViews>
  <sheets>
    <sheet name="54" sheetId="1" r:id="rId1"/>
  </sheets>
  <externalReferences>
    <externalReference r:id="rId2"/>
  </externalReferences>
  <definedNames>
    <definedName name="diaba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F27" i="1"/>
  <c r="E27" i="1"/>
  <c r="D27" i="1"/>
  <c r="H27" i="1" s="1"/>
  <c r="C27" i="1"/>
  <c r="G27" i="1" s="1"/>
  <c r="F26" i="1"/>
  <c r="E26" i="1"/>
  <c r="D26" i="1"/>
  <c r="H26" i="1" s="1"/>
  <c r="H25" i="1"/>
  <c r="G25" i="1"/>
  <c r="H24" i="1"/>
  <c r="G24" i="1"/>
  <c r="H23" i="1"/>
  <c r="G23" i="1"/>
  <c r="H22" i="1"/>
  <c r="G22" i="1"/>
  <c r="H21" i="1"/>
  <c r="G21" i="1"/>
  <c r="F20" i="1"/>
  <c r="E20" i="1"/>
  <c r="D20" i="1"/>
  <c r="H20" i="1" s="1"/>
  <c r="C20" i="1"/>
  <c r="G20" i="1" s="1"/>
  <c r="H19" i="1"/>
  <c r="G19" i="1"/>
  <c r="H18" i="1"/>
  <c r="G18" i="1"/>
  <c r="H17" i="1"/>
  <c r="G17" i="1"/>
  <c r="F16" i="1"/>
  <c r="E16" i="1"/>
  <c r="E15" i="1" s="1"/>
  <c r="D16" i="1"/>
  <c r="D15" i="1" s="1"/>
  <c r="H15" i="1" s="1"/>
  <c r="C16" i="1"/>
  <c r="G16" i="1" s="1"/>
  <c r="F15" i="1"/>
  <c r="C15" i="1"/>
  <c r="G15" i="1" s="1"/>
  <c r="H14" i="1"/>
  <c r="G14" i="1"/>
  <c r="H13" i="1"/>
  <c r="G13" i="1"/>
  <c r="H12" i="1"/>
  <c r="G12" i="1"/>
  <c r="H11" i="1"/>
  <c r="G11" i="1"/>
  <c r="F10" i="1"/>
  <c r="E10" i="1"/>
  <c r="D10" i="1"/>
  <c r="H10" i="1" s="1"/>
  <c r="C10" i="1"/>
  <c r="G10" i="1" s="1"/>
  <c r="C26" i="1" l="1"/>
  <c r="G26" i="1" s="1"/>
  <c r="H16" i="1"/>
</calcChain>
</file>

<file path=xl/sharedStrings.xml><?xml version="1.0" encoding="utf-8"?>
<sst xmlns="http://schemas.openxmlformats.org/spreadsheetml/2006/main" count="71" uniqueCount="53">
  <si>
    <t>Phụ lục I (Mẫu biểu số 54)</t>
  </si>
  <si>
    <t>TÌNH HÌNH CÂN ĐỐI NGÂN SÁCH ĐỊA PHƯƠNG QUÝ I NĂM 2026</t>
  </si>
  <si>
    <t>(Dùng cho UBND tỉnh, thành phố trực thuộc trung ương báo cáo Bộ Tài chính)</t>
  </si>
  <si>
    <t>(Kèm theo Công văn số        /UBND-ĐTKT ngày       /4/2026 của UBND tỉnh Đắk Lắk)</t>
  </si>
  <si>
    <t>Đơn vị: Tỷ đồng</t>
  </si>
  <si>
    <t>STT</t>
  </si>
  <si>
    <t>Nội dung</t>
  </si>
  <si>
    <t>Dự toán</t>
  </si>
  <si>
    <t>Dự toán HĐND giao</t>
  </si>
  <si>
    <t>Ước thực hiện</t>
  </si>
  <si>
    <t>Ước Quý I so (%)</t>
  </si>
  <si>
    <t>Quý I</t>
  </si>
  <si>
    <t>Lũy kế thực hiện từ đầu năm</t>
  </si>
  <si>
    <t>Dự toán HĐND</t>
  </si>
  <si>
    <t>Cùng kỳ năm 2025</t>
  </si>
  <si>
    <t>A</t>
  </si>
  <si>
    <t>B</t>
  </si>
  <si>
    <t>4=3/1</t>
  </si>
  <si>
    <t>TỔNG THU NSNN TRÊN ĐỊA BÀN</t>
  </si>
  <si>
    <t>I</t>
  </si>
  <si>
    <t>Thu nội địa</t>
  </si>
  <si>
    <t>II</t>
  </si>
  <si>
    <t>Thu từ dầu thô</t>
  </si>
  <si>
    <t/>
  </si>
  <si>
    <t>III</t>
  </si>
  <si>
    <t>Thu từ hoạt động xuất nhập khẩu</t>
  </si>
  <si>
    <t>IV</t>
  </si>
  <si>
    <t>Thu viện trợ</t>
  </si>
  <si>
    <t>TỔNG THU NGÂN SÁCH ĐỊA PHƯƠNG</t>
  </si>
  <si>
    <t>Thu NSĐP được hưởng theo phân cấp</t>
  </si>
  <si>
    <t>Các khoản thu NSĐP hưởng 100%</t>
  </si>
  <si>
    <t>Thuế giá trị gia tăng (phần NSĐP hưởng)</t>
  </si>
  <si>
    <t>Các khoản thu phân chia NSĐP theo tỷ lệ %</t>
  </si>
  <si>
    <t>Thu bổ sung từ ngân sách cấp trên</t>
  </si>
  <si>
    <t>Thu bổ sung cân đối ngân sách</t>
  </si>
  <si>
    <t>Thu bổ sung có mục tiêu</t>
  </si>
  <si>
    <t>Thu từ quỹ dự trữ tài chính</t>
  </si>
  <si>
    <t>Thu kết dư</t>
  </si>
  <si>
    <t>V</t>
  </si>
  <si>
    <t>Thu chuyển nguồn từ năm trước chuyển sang</t>
  </si>
  <si>
    <t>C</t>
  </si>
  <si>
    <t>TỔNG CHI NSĐP</t>
  </si>
  <si>
    <t>Chi cân đối ngân sách địa phương</t>
  </si>
  <si>
    <t>Chi đầu tư phát triển</t>
  </si>
  <si>
    <t>Chi thường xuyên</t>
  </si>
  <si>
    <t>Chi cho vay</t>
  </si>
  <si>
    <t>Chi viện trợ</t>
  </si>
  <si>
    <t>Chi trả nợ lãi</t>
  </si>
  <si>
    <t>Chi bổ sung quỹ dự trữ tài chính</t>
  </si>
  <si>
    <t>Dự phòng NSNN</t>
  </si>
  <si>
    <t>Các nhiệm vụ chi khác</t>
  </si>
  <si>
    <t>Chi từ nguồn bổ sung có mục tiêu từ NSTW cho NSĐP</t>
  </si>
  <si>
    <t>Chi chuyển nguồn sang năm sau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</si>
</sst>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Aptos Narrow"/>
      <family val="2"/>
      <charset val="163"/>
      <scheme val="minor"/>
    </font>
    <font>
      <sz val="11"/>
      <color theme="1"/>
      <name val="Aptos Narrow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164" fontId="8" fillId="2" borderId="5" xfId="1" applyNumberFormat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164" fontId="3" fillId="2" borderId="6" xfId="1" applyNumberFormat="1" applyFont="1" applyFill="1" applyBorder="1" applyAlignment="1">
      <alignment horizontal="center" vertical="center" wrapText="1"/>
    </xf>
    <xf numFmtId="164" fontId="6" fillId="2" borderId="6" xfId="1" applyNumberFormat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164" fontId="2" fillId="2" borderId="6" xfId="1" applyNumberFormat="1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164" fontId="3" fillId="2" borderId="7" xfId="1" applyNumberFormat="1" applyFont="1" applyFill="1" applyBorder="1" applyAlignment="1">
      <alignment horizontal="center" vertical="center" wrapText="1"/>
    </xf>
    <xf numFmtId="164" fontId="6" fillId="2" borderId="7" xfId="1" applyNumberFormat="1" applyFont="1" applyFill="1" applyBorder="1" applyAlignment="1">
      <alignment horizontal="center" vertical="center" wrapText="1"/>
    </xf>
    <xf numFmtId="43" fontId="3" fillId="2" borderId="7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00206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tanm\Downloads\02.%20Bieu%2054%20den%2056.2-Phat%20hanh-U.xlsx" TargetMode="External"/><Relationship Id="rId1" Type="http://schemas.openxmlformats.org/officeDocument/2006/relationships/externalLinkPath" Target="02.%20Bieu%2054%20den%2056.2-Phat%20hanh-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4"/>
      <sheetName val="55"/>
      <sheetName val="56.1"/>
      <sheetName val="56.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BDA8A-02BF-4A11-92BA-2033DE90B384}">
  <sheetPr>
    <pageSetUpPr fitToPage="1"/>
  </sheetPr>
  <dimension ref="A1:I37"/>
  <sheetViews>
    <sheetView tabSelected="1" zoomScale="85" zoomScaleNormal="85" workbookViewId="0">
      <selection activeCell="A2" sqref="A2:I2"/>
    </sheetView>
  </sheetViews>
  <sheetFormatPr defaultColWidth="9.140625" defaultRowHeight="15.75" x14ac:dyDescent="0.25"/>
  <cols>
    <col min="1" max="1" width="9.140625" style="2"/>
    <col min="2" max="2" width="44.28515625" style="2" customWidth="1"/>
    <col min="3" max="3" width="13.85546875" style="2" customWidth="1"/>
    <col min="4" max="4" width="13.85546875" style="2" hidden="1" customWidth="1"/>
    <col min="5" max="5" width="13.42578125" style="2" customWidth="1"/>
    <col min="6" max="6" width="13.28515625" style="7" customWidth="1"/>
    <col min="7" max="7" width="13" style="2" customWidth="1"/>
    <col min="8" max="8" width="13" style="2" hidden="1" customWidth="1"/>
    <col min="9" max="9" width="13.140625" style="2" customWidth="1"/>
    <col min="10" max="10" width="11" style="2" customWidth="1"/>
    <col min="11" max="16384" width="9.140625" style="2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5.7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x14ac:dyDescent="0.25">
      <c r="A4" s="4" t="s">
        <v>3</v>
      </c>
      <c r="B4" s="4"/>
      <c r="C4" s="4"/>
      <c r="D4" s="4"/>
      <c r="E4" s="4"/>
      <c r="F4" s="4"/>
      <c r="G4" s="4"/>
      <c r="H4" s="4"/>
      <c r="I4" s="4"/>
    </row>
    <row r="5" spans="1:9" x14ac:dyDescent="0.25">
      <c r="A5" s="5"/>
      <c r="B5" s="5"/>
      <c r="C5" s="5"/>
      <c r="D5" s="5"/>
      <c r="E5" s="5"/>
      <c r="F5" s="6"/>
      <c r="G5" s="5"/>
      <c r="H5" s="5"/>
      <c r="I5" s="5"/>
    </row>
    <row r="6" spans="1:9" x14ac:dyDescent="0.25">
      <c r="G6" s="8" t="s">
        <v>4</v>
      </c>
      <c r="H6" s="8"/>
      <c r="I6" s="8"/>
    </row>
    <row r="7" spans="1:9" ht="17.25" customHeight="1" x14ac:dyDescent="0.25">
      <c r="A7" s="9" t="s">
        <v>5</v>
      </c>
      <c r="B7" s="9" t="s">
        <v>6</v>
      </c>
      <c r="C7" s="9" t="s">
        <v>7</v>
      </c>
      <c r="D7" s="10" t="s">
        <v>8</v>
      </c>
      <c r="E7" s="9" t="s">
        <v>9</v>
      </c>
      <c r="F7" s="9"/>
      <c r="G7" s="9" t="s">
        <v>10</v>
      </c>
      <c r="H7" s="9"/>
      <c r="I7" s="9"/>
    </row>
    <row r="8" spans="1:9" ht="47.25" x14ac:dyDescent="0.25">
      <c r="A8" s="9"/>
      <c r="B8" s="9"/>
      <c r="C8" s="9"/>
      <c r="D8" s="11"/>
      <c r="E8" s="12" t="s">
        <v>11</v>
      </c>
      <c r="F8" s="13" t="s">
        <v>12</v>
      </c>
      <c r="G8" s="12" t="s">
        <v>7</v>
      </c>
      <c r="H8" s="12" t="s">
        <v>13</v>
      </c>
      <c r="I8" s="12" t="s">
        <v>14</v>
      </c>
    </row>
    <row r="9" spans="1:9" s="16" customFormat="1" x14ac:dyDescent="0.25">
      <c r="A9" s="14" t="s">
        <v>15</v>
      </c>
      <c r="B9" s="14" t="s">
        <v>16</v>
      </c>
      <c r="C9" s="14">
        <v>1</v>
      </c>
      <c r="D9" s="14"/>
      <c r="E9" s="14">
        <v>2</v>
      </c>
      <c r="F9" s="15">
        <v>3</v>
      </c>
      <c r="G9" s="14" t="s">
        <v>17</v>
      </c>
      <c r="H9" s="14"/>
      <c r="I9" s="14">
        <v>5</v>
      </c>
    </row>
    <row r="10" spans="1:9" x14ac:dyDescent="0.25">
      <c r="A10" s="17" t="s">
        <v>15</v>
      </c>
      <c r="B10" s="18" t="s">
        <v>18</v>
      </c>
      <c r="C10" s="19">
        <f>C11+C12+C13+C14</f>
        <v>17116000</v>
      </c>
      <c r="D10" s="19">
        <f>D11+D12+D13+D14</f>
        <v>17706050</v>
      </c>
      <c r="E10" s="19">
        <f t="shared" ref="E10:F10" si="0">E11+E12+E13+E14</f>
        <v>5057000</v>
      </c>
      <c r="F10" s="20">
        <f t="shared" si="0"/>
        <v>5057000</v>
      </c>
      <c r="G10" s="21">
        <f>IF(C10&lt;&gt;0,F10/C10*100,"")</f>
        <v>29.545454545454547</v>
      </c>
      <c r="H10" s="21">
        <f>IF(D10&lt;&gt;0,F10/D10*100,"")</f>
        <v>28.560859141366933</v>
      </c>
      <c r="I10" s="21">
        <v>108.16328397588934</v>
      </c>
    </row>
    <row r="11" spans="1:9" x14ac:dyDescent="0.25">
      <c r="A11" s="22" t="s">
        <v>19</v>
      </c>
      <c r="B11" s="23" t="s">
        <v>20</v>
      </c>
      <c r="C11" s="24">
        <v>16968000</v>
      </c>
      <c r="D11" s="24">
        <v>17558050</v>
      </c>
      <c r="E11" s="24">
        <v>5027947.672882</v>
      </c>
      <c r="F11" s="25">
        <v>5027947.672882</v>
      </c>
      <c r="G11" s="26">
        <f t="shared" ref="G11:G37" si="1">IF(C11&lt;&gt;0,F11/C11*100,"")</f>
        <v>29.631940552109853</v>
      </c>
      <c r="H11" s="26">
        <f t="shared" ref="H11:H37" si="2">IF(D11&lt;&gt;0,F11/D11*100,"")</f>
        <v>28.636139394078498</v>
      </c>
      <c r="I11" s="26">
        <v>108.23182511058506</v>
      </c>
    </row>
    <row r="12" spans="1:9" x14ac:dyDescent="0.25">
      <c r="A12" s="22" t="s">
        <v>21</v>
      </c>
      <c r="B12" s="23" t="s">
        <v>22</v>
      </c>
      <c r="C12" s="24">
        <v>0</v>
      </c>
      <c r="D12" s="24">
        <v>0</v>
      </c>
      <c r="E12" s="24">
        <v>0</v>
      </c>
      <c r="F12" s="25">
        <v>0</v>
      </c>
      <c r="G12" s="26" t="str">
        <f t="shared" si="1"/>
        <v/>
      </c>
      <c r="H12" s="26" t="str">
        <f t="shared" si="2"/>
        <v/>
      </c>
      <c r="I12" s="26" t="s">
        <v>23</v>
      </c>
    </row>
    <row r="13" spans="1:9" x14ac:dyDescent="0.25">
      <c r="A13" s="22" t="s">
        <v>24</v>
      </c>
      <c r="B13" s="23" t="s">
        <v>25</v>
      </c>
      <c r="C13" s="24">
        <v>148000</v>
      </c>
      <c r="D13" s="24">
        <v>148000</v>
      </c>
      <c r="E13" s="24">
        <v>29052.327118000001</v>
      </c>
      <c r="F13" s="25">
        <v>29052.327118000001</v>
      </c>
      <c r="G13" s="26">
        <f t="shared" si="1"/>
        <v>19.629950755405407</v>
      </c>
      <c r="H13" s="26">
        <f t="shared" si="2"/>
        <v>19.629950755405407</v>
      </c>
      <c r="I13" s="26">
        <v>100.69248515570099</v>
      </c>
    </row>
    <row r="14" spans="1:9" x14ac:dyDescent="0.25">
      <c r="A14" s="22" t="s">
        <v>26</v>
      </c>
      <c r="B14" s="23" t="s">
        <v>27</v>
      </c>
      <c r="C14" s="24">
        <v>0</v>
      </c>
      <c r="D14" s="24">
        <v>0</v>
      </c>
      <c r="E14" s="24">
        <v>0</v>
      </c>
      <c r="F14" s="25">
        <v>0</v>
      </c>
      <c r="G14" s="26" t="str">
        <f t="shared" si="1"/>
        <v/>
      </c>
      <c r="H14" s="26" t="str">
        <f t="shared" si="2"/>
        <v/>
      </c>
      <c r="I14" s="26">
        <v>0</v>
      </c>
    </row>
    <row r="15" spans="1:9" ht="21.75" customHeight="1" x14ac:dyDescent="0.25">
      <c r="A15" s="27" t="s">
        <v>16</v>
      </c>
      <c r="B15" s="28" t="s">
        <v>28</v>
      </c>
      <c r="C15" s="29">
        <f>C16+C20+C23+C24+C25</f>
        <v>39759357</v>
      </c>
      <c r="D15" s="29">
        <f>D16+D20+D23+D24+D25</f>
        <v>41042664</v>
      </c>
      <c r="E15" s="29">
        <f t="shared" ref="E15:F15" si="3">E16+E20+E23+E24+E25</f>
        <v>19293122.303934999</v>
      </c>
      <c r="F15" s="30">
        <f t="shared" si="3"/>
        <v>19293122.303934999</v>
      </c>
      <c r="G15" s="31">
        <f t="shared" si="1"/>
        <v>48.524734200140607</v>
      </c>
      <c r="H15" s="31">
        <f t="shared" si="2"/>
        <v>47.007480566892532</v>
      </c>
      <c r="I15" s="31">
        <v>122.34452299711587</v>
      </c>
    </row>
    <row r="16" spans="1:9" x14ac:dyDescent="0.25">
      <c r="A16" s="27" t="s">
        <v>19</v>
      </c>
      <c r="B16" s="28" t="s">
        <v>29</v>
      </c>
      <c r="C16" s="29">
        <f>C17+C18+C19</f>
        <v>15365950</v>
      </c>
      <c r="D16" s="29">
        <f>D17+D18+D19</f>
        <v>15892350</v>
      </c>
      <c r="E16" s="29">
        <f t="shared" ref="E16:F16" si="4">E17+E18+E19</f>
        <v>4819569.4763289997</v>
      </c>
      <c r="F16" s="30">
        <f t="shared" si="4"/>
        <v>4819569.4763289997</v>
      </c>
      <c r="G16" s="31">
        <f t="shared" si="1"/>
        <v>31.365255492364607</v>
      </c>
      <c r="H16" s="31">
        <f t="shared" si="2"/>
        <v>30.326348691848594</v>
      </c>
      <c r="I16" s="31">
        <v>109.12572533266496</v>
      </c>
    </row>
    <row r="17" spans="1:9" x14ac:dyDescent="0.25">
      <c r="A17" s="22">
        <v>1</v>
      </c>
      <c r="B17" s="23" t="s">
        <v>30</v>
      </c>
      <c r="C17" s="24">
        <v>2697220</v>
      </c>
      <c r="D17" s="24">
        <v>2722070</v>
      </c>
      <c r="E17" s="24">
        <v>974658.93658799911</v>
      </c>
      <c r="F17" s="25">
        <v>974658.93658799911</v>
      </c>
      <c r="G17" s="26">
        <f t="shared" si="1"/>
        <v>36.135685505372166</v>
      </c>
      <c r="H17" s="26">
        <f t="shared" si="2"/>
        <v>35.805799872449981</v>
      </c>
      <c r="I17" s="26">
        <v>45.137742564471942</v>
      </c>
    </row>
    <row r="18" spans="1:9" s="7" customFormat="1" ht="30" customHeight="1" x14ac:dyDescent="0.25">
      <c r="A18" s="32">
        <v>2</v>
      </c>
      <c r="B18" s="33" t="s">
        <v>31</v>
      </c>
      <c r="C18" s="25">
        <v>4104400</v>
      </c>
      <c r="D18" s="25">
        <v>4047400</v>
      </c>
      <c r="E18" s="25">
        <v>1415218.3349630004</v>
      </c>
      <c r="F18" s="25">
        <v>1415218.3349630004</v>
      </c>
      <c r="G18" s="26">
        <f t="shared" si="1"/>
        <v>34.480516883417806</v>
      </c>
      <c r="H18" s="26">
        <f t="shared" si="2"/>
        <v>34.966109970919611</v>
      </c>
      <c r="I18" s="26" t="s">
        <v>23</v>
      </c>
    </row>
    <row r="19" spans="1:9" x14ac:dyDescent="0.25">
      <c r="A19" s="22">
        <v>3</v>
      </c>
      <c r="B19" s="23" t="s">
        <v>32</v>
      </c>
      <c r="C19" s="24">
        <v>8564330</v>
      </c>
      <c r="D19" s="24">
        <v>9122880</v>
      </c>
      <c r="E19" s="24">
        <v>2429692.2047780002</v>
      </c>
      <c r="F19" s="25">
        <v>2429692.2047780002</v>
      </c>
      <c r="G19" s="26">
        <f t="shared" si="1"/>
        <v>28.369904064626191</v>
      </c>
      <c r="H19" s="26">
        <f t="shared" si="2"/>
        <v>26.632951488762323</v>
      </c>
      <c r="I19" s="26">
        <v>107.640440073607</v>
      </c>
    </row>
    <row r="20" spans="1:9" x14ac:dyDescent="0.25">
      <c r="A20" s="27" t="s">
        <v>21</v>
      </c>
      <c r="B20" s="28" t="s">
        <v>33</v>
      </c>
      <c r="C20" s="29">
        <f>C21+C22</f>
        <v>23776365</v>
      </c>
      <c r="D20" s="29">
        <f>D21+D22</f>
        <v>23779031</v>
      </c>
      <c r="E20" s="29">
        <f t="shared" ref="E20:F20" si="5">E21+E22</f>
        <v>7407472.6150000002</v>
      </c>
      <c r="F20" s="30">
        <f t="shared" si="5"/>
        <v>7407472.6150000002</v>
      </c>
      <c r="G20" s="26">
        <f t="shared" si="1"/>
        <v>31.154773301133293</v>
      </c>
      <c r="H20" s="26">
        <f t="shared" si="2"/>
        <v>31.151280365461488</v>
      </c>
      <c r="I20" s="26">
        <v>94.165223223590132</v>
      </c>
    </row>
    <row r="21" spans="1:9" x14ac:dyDescent="0.25">
      <c r="A21" s="22">
        <v>1</v>
      </c>
      <c r="B21" s="23" t="s">
        <v>34</v>
      </c>
      <c r="C21" s="24">
        <v>17816188</v>
      </c>
      <c r="D21" s="24">
        <v>17816188</v>
      </c>
      <c r="E21" s="24">
        <v>5344852</v>
      </c>
      <c r="F21" s="25">
        <v>5344852</v>
      </c>
      <c r="G21" s="26">
        <f t="shared" si="1"/>
        <v>29.999975303358944</v>
      </c>
      <c r="H21" s="26">
        <f t="shared" si="2"/>
        <v>29.999975303358944</v>
      </c>
      <c r="I21" s="26">
        <v>98.656025918181712</v>
      </c>
    </row>
    <row r="22" spans="1:9" x14ac:dyDescent="0.25">
      <c r="A22" s="22">
        <v>2</v>
      </c>
      <c r="B22" s="23" t="s">
        <v>35</v>
      </c>
      <c r="C22" s="24">
        <v>5960177</v>
      </c>
      <c r="D22" s="24">
        <v>5962843</v>
      </c>
      <c r="E22" s="24">
        <v>2062620.615</v>
      </c>
      <c r="F22" s="25">
        <v>2062620.615</v>
      </c>
      <c r="G22" s="26">
        <f t="shared" si="1"/>
        <v>34.606700690264738</v>
      </c>
      <c r="H22" s="26">
        <f t="shared" si="2"/>
        <v>34.591227959548824</v>
      </c>
      <c r="I22" s="26">
        <v>84.229880109373624</v>
      </c>
    </row>
    <row r="23" spans="1:9" x14ac:dyDescent="0.25">
      <c r="A23" s="27" t="s">
        <v>24</v>
      </c>
      <c r="B23" s="28" t="s">
        <v>36</v>
      </c>
      <c r="C23" s="29">
        <v>0</v>
      </c>
      <c r="D23" s="29">
        <v>0</v>
      </c>
      <c r="E23" s="24">
        <v>0</v>
      </c>
      <c r="F23" s="25">
        <v>0</v>
      </c>
      <c r="G23" s="26" t="str">
        <f t="shared" si="1"/>
        <v/>
      </c>
      <c r="H23" s="26" t="str">
        <f t="shared" si="2"/>
        <v/>
      </c>
      <c r="I23" s="26" t="s">
        <v>23</v>
      </c>
    </row>
    <row r="24" spans="1:9" x14ac:dyDescent="0.25">
      <c r="A24" s="27" t="s">
        <v>26</v>
      </c>
      <c r="B24" s="28" t="s">
        <v>37</v>
      </c>
      <c r="C24" s="24">
        <v>0</v>
      </c>
      <c r="D24" s="24">
        <v>0</v>
      </c>
      <c r="E24" s="29">
        <v>0</v>
      </c>
      <c r="F24" s="30">
        <v>0</v>
      </c>
      <c r="G24" s="26" t="str">
        <f t="shared" si="1"/>
        <v/>
      </c>
      <c r="H24" s="26" t="str">
        <f t="shared" si="2"/>
        <v/>
      </c>
      <c r="I24" s="26" t="s">
        <v>23</v>
      </c>
    </row>
    <row r="25" spans="1:9" ht="33" customHeight="1" x14ac:dyDescent="0.25">
      <c r="A25" s="27" t="s">
        <v>38</v>
      </c>
      <c r="B25" s="28" t="s">
        <v>39</v>
      </c>
      <c r="C25" s="29">
        <v>617042</v>
      </c>
      <c r="D25" s="29">
        <v>1371283</v>
      </c>
      <c r="E25" s="29">
        <v>7066080.2126059998</v>
      </c>
      <c r="F25" s="30">
        <v>7066080.2126059998</v>
      </c>
      <c r="G25" s="31">
        <f t="shared" si="1"/>
        <v>1145.1538489448044</v>
      </c>
      <c r="H25" s="31">
        <f t="shared" si="2"/>
        <v>515.28971135834104</v>
      </c>
      <c r="I25" s="31">
        <v>202.66915614677558</v>
      </c>
    </row>
    <row r="26" spans="1:9" x14ac:dyDescent="0.25">
      <c r="A26" s="27" t="s">
        <v>40</v>
      </c>
      <c r="B26" s="28" t="s">
        <v>41</v>
      </c>
      <c r="C26" s="29">
        <f>C27+C36+C37</f>
        <v>39987756</v>
      </c>
      <c r="D26" s="29">
        <f>D27+D36+D37</f>
        <v>41268398</v>
      </c>
      <c r="E26" s="29">
        <f t="shared" ref="E26:F26" si="6">E27+E36+E37</f>
        <v>10559540.523</v>
      </c>
      <c r="F26" s="30">
        <f t="shared" si="6"/>
        <v>10559540.523</v>
      </c>
      <c r="G26" s="26">
        <f t="shared" si="1"/>
        <v>26.406934470141309</v>
      </c>
      <c r="H26" s="26">
        <f t="shared" si="2"/>
        <v>25.587473792900806</v>
      </c>
      <c r="I26" s="26">
        <v>95.175630158609167</v>
      </c>
    </row>
    <row r="27" spans="1:9" x14ac:dyDescent="0.25">
      <c r="A27" s="27" t="s">
        <v>19</v>
      </c>
      <c r="B27" s="28" t="s">
        <v>42</v>
      </c>
      <c r="C27" s="29">
        <f>C28+C29+C30+C31+C32+C33+C34+C35</f>
        <v>34027579</v>
      </c>
      <c r="D27" s="29">
        <f>D28+D29+D30+D31+D32+D33+D34+D35</f>
        <v>35308221</v>
      </c>
      <c r="E27" s="29">
        <f t="shared" ref="E27:F27" si="7">E28+E29+E30+E31+E32+E33+E34+E35</f>
        <v>9497180.1299830005</v>
      </c>
      <c r="F27" s="30">
        <f t="shared" si="7"/>
        <v>9497180.1299830005</v>
      </c>
      <c r="G27" s="26">
        <f t="shared" si="1"/>
        <v>27.910243423380194</v>
      </c>
      <c r="H27" s="26">
        <f t="shared" si="2"/>
        <v>26.89792875711014</v>
      </c>
      <c r="I27" s="26">
        <v>103.3783764241317</v>
      </c>
    </row>
    <row r="28" spans="1:9" x14ac:dyDescent="0.25">
      <c r="A28" s="22">
        <v>1</v>
      </c>
      <c r="B28" s="23" t="s">
        <v>43</v>
      </c>
      <c r="C28" s="24">
        <v>6810500</v>
      </c>
      <c r="D28" s="24">
        <v>8066241</v>
      </c>
      <c r="E28" s="24">
        <v>4250915.1069830004</v>
      </c>
      <c r="F28" s="25">
        <v>4250915.1069830004</v>
      </c>
      <c r="G28" s="26">
        <f t="shared" si="1"/>
        <v>62.417078143792679</v>
      </c>
      <c r="H28" s="26">
        <f t="shared" si="2"/>
        <v>52.700075623614531</v>
      </c>
      <c r="I28" s="26">
        <v>103.94341183596072</v>
      </c>
    </row>
    <row r="29" spans="1:9" x14ac:dyDescent="0.25">
      <c r="A29" s="22">
        <v>2</v>
      </c>
      <c r="B29" s="23" t="s">
        <v>44</v>
      </c>
      <c r="C29" s="24">
        <v>26526155</v>
      </c>
      <c r="D29" s="24">
        <v>26526155</v>
      </c>
      <c r="E29" s="24">
        <v>5245724.5</v>
      </c>
      <c r="F29" s="25">
        <v>5245724.5</v>
      </c>
      <c r="G29" s="26">
        <f t="shared" si="1"/>
        <v>19.775668580689512</v>
      </c>
      <c r="H29" s="26">
        <f t="shared" si="2"/>
        <v>19.775668580689512</v>
      </c>
      <c r="I29" s="26">
        <v>102.93461830746008</v>
      </c>
    </row>
    <row r="30" spans="1:9" x14ac:dyDescent="0.25">
      <c r="A30" s="22">
        <v>3</v>
      </c>
      <c r="B30" s="23" t="s">
        <v>45</v>
      </c>
      <c r="C30" s="24">
        <v>0</v>
      </c>
      <c r="D30" s="24">
        <v>0</v>
      </c>
      <c r="E30" s="24">
        <v>0</v>
      </c>
      <c r="F30" s="25">
        <v>0</v>
      </c>
      <c r="G30" s="26" t="str">
        <f t="shared" si="1"/>
        <v/>
      </c>
      <c r="H30" s="26" t="str">
        <f t="shared" si="2"/>
        <v/>
      </c>
      <c r="I30" s="26" t="s">
        <v>23</v>
      </c>
    </row>
    <row r="31" spans="1:9" x14ac:dyDescent="0.25">
      <c r="A31" s="22">
        <v>4</v>
      </c>
      <c r="B31" s="23" t="s">
        <v>46</v>
      </c>
      <c r="C31" s="24">
        <v>0</v>
      </c>
      <c r="D31" s="24">
        <v>0</v>
      </c>
      <c r="E31" s="24">
        <v>0</v>
      </c>
      <c r="F31" s="25">
        <v>0</v>
      </c>
      <c r="G31" s="26" t="str">
        <f t="shared" si="1"/>
        <v/>
      </c>
      <c r="H31" s="26" t="str">
        <f t="shared" si="2"/>
        <v/>
      </c>
      <c r="I31" s="26" t="s">
        <v>23</v>
      </c>
    </row>
    <row r="32" spans="1:9" x14ac:dyDescent="0.25">
      <c r="A32" s="22">
        <v>5</v>
      </c>
      <c r="B32" s="23" t="s">
        <v>47</v>
      </c>
      <c r="C32" s="24">
        <v>12500</v>
      </c>
      <c r="D32" s="24">
        <v>12500</v>
      </c>
      <c r="E32" s="24">
        <v>0</v>
      </c>
      <c r="F32" s="25">
        <v>0</v>
      </c>
      <c r="G32" s="26">
        <f t="shared" si="1"/>
        <v>0</v>
      </c>
      <c r="H32" s="26">
        <f t="shared" si="2"/>
        <v>0</v>
      </c>
      <c r="I32" s="26" t="s">
        <v>23</v>
      </c>
    </row>
    <row r="33" spans="1:9" x14ac:dyDescent="0.25">
      <c r="A33" s="22">
        <v>6</v>
      </c>
      <c r="B33" s="23" t="s">
        <v>48</v>
      </c>
      <c r="C33" s="24">
        <v>2440</v>
      </c>
      <c r="D33" s="24">
        <v>2440</v>
      </c>
      <c r="E33" s="24">
        <v>0</v>
      </c>
      <c r="F33" s="25">
        <v>0</v>
      </c>
      <c r="G33" s="26">
        <f t="shared" si="1"/>
        <v>0</v>
      </c>
      <c r="H33" s="26">
        <f t="shared" si="2"/>
        <v>0</v>
      </c>
      <c r="I33" s="26">
        <v>0</v>
      </c>
    </row>
    <row r="34" spans="1:9" x14ac:dyDescent="0.25">
      <c r="A34" s="22">
        <v>7</v>
      </c>
      <c r="B34" s="23" t="s">
        <v>49</v>
      </c>
      <c r="C34" s="24">
        <v>675984</v>
      </c>
      <c r="D34" s="24">
        <v>700885</v>
      </c>
      <c r="E34" s="24">
        <v>0</v>
      </c>
      <c r="F34" s="25">
        <v>0</v>
      </c>
      <c r="G34" s="26">
        <f t="shared" si="1"/>
        <v>0</v>
      </c>
      <c r="H34" s="26">
        <f t="shared" si="2"/>
        <v>0</v>
      </c>
      <c r="I34" s="26" t="s">
        <v>23</v>
      </c>
    </row>
    <row r="35" spans="1:9" x14ac:dyDescent="0.25">
      <c r="A35" s="22">
        <v>8</v>
      </c>
      <c r="B35" s="23" t="s">
        <v>50</v>
      </c>
      <c r="C35" s="24">
        <v>0</v>
      </c>
      <c r="D35" s="24">
        <v>0</v>
      </c>
      <c r="E35" s="24">
        <v>540.52300000000002</v>
      </c>
      <c r="F35" s="25">
        <v>540.52300000000002</v>
      </c>
      <c r="G35" s="26" t="str">
        <f t="shared" si="1"/>
        <v/>
      </c>
      <c r="H35" s="26" t="str">
        <f t="shared" si="2"/>
        <v/>
      </c>
      <c r="I35" s="26" t="s">
        <v>23</v>
      </c>
    </row>
    <row r="36" spans="1:9" ht="31.5" x14ac:dyDescent="0.25">
      <c r="A36" s="27" t="s">
        <v>21</v>
      </c>
      <c r="B36" s="28" t="s">
        <v>51</v>
      </c>
      <c r="C36" s="29">
        <v>5960177</v>
      </c>
      <c r="D36" s="29">
        <v>5960177</v>
      </c>
      <c r="E36" s="24">
        <v>1062360.3930170001</v>
      </c>
      <c r="F36" s="25">
        <v>1062360.3930170001</v>
      </c>
      <c r="G36" s="26">
        <f t="shared" si="1"/>
        <v>17.824309462906889</v>
      </c>
      <c r="H36" s="26">
        <f t="shared" si="2"/>
        <v>17.824309462906889</v>
      </c>
      <c r="I36" s="26">
        <v>55.679864118927902</v>
      </c>
    </row>
    <row r="37" spans="1:9" x14ac:dyDescent="0.25">
      <c r="A37" s="34" t="s">
        <v>24</v>
      </c>
      <c r="B37" s="35" t="s">
        <v>52</v>
      </c>
      <c r="C37" s="36">
        <v>0</v>
      </c>
      <c r="D37" s="36">
        <v>0</v>
      </c>
      <c r="E37" s="36">
        <v>0</v>
      </c>
      <c r="F37" s="37">
        <v>0</v>
      </c>
      <c r="G37" s="38" t="str">
        <f t="shared" si="1"/>
        <v/>
      </c>
      <c r="H37" s="38" t="str">
        <f t="shared" si="2"/>
        <v/>
      </c>
      <c r="I37" s="38">
        <v>0</v>
      </c>
    </row>
  </sheetData>
  <mergeCells count="11">
    <mergeCell ref="G7:I7"/>
    <mergeCell ref="A1:I1"/>
    <mergeCell ref="A2:I2"/>
    <mergeCell ref="A3:I3"/>
    <mergeCell ref="A4:I4"/>
    <mergeCell ref="G6:I6"/>
    <mergeCell ref="A7:A8"/>
    <mergeCell ref="B7:B8"/>
    <mergeCell ref="C7:C8"/>
    <mergeCell ref="D7:D8"/>
    <mergeCell ref="E7:F7"/>
  </mergeCells>
  <conditionalFormatting sqref="C10:I37">
    <cfRule type="expression" dxfId="0" priority="1">
      <formula>ISNUMBER(SEARCH("!",_xlfn.FORMULATEXT(C10)))</formula>
    </cfRule>
  </conditionalFormatting>
  <printOptions horizontalCentered="1"/>
  <pageMargins left="0.68110236199999996" right="0.59055118110236204" top="0.5" bottom="0.53740157499999996" header="0.31496062992126" footer="0.31496062992126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 Admin</dc:creator>
  <cp:lastModifiedBy>TK Admin</cp:lastModifiedBy>
  <dcterms:created xsi:type="dcterms:W3CDTF">2026-04-11T08:58:49Z</dcterms:created>
  <dcterms:modified xsi:type="dcterms:W3CDTF">2026-04-11T08:58:59Z</dcterms:modified>
</cp:coreProperties>
</file>